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Grade Sheet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5" i="1"/>
  <c r="I16" i="1" s="1"/>
  <c r="I15" i="1" s="1"/>
  <c r="D25" i="1" l="1"/>
  <c r="C25" i="1" s="1"/>
  <c r="D28" i="1"/>
  <c r="C28" i="1" s="1"/>
  <c r="D29" i="1"/>
  <c r="C29" i="1" s="1"/>
  <c r="D19" i="1"/>
  <c r="C19" i="1" s="1"/>
  <c r="D31" i="1"/>
  <c r="C31" i="1" s="1"/>
  <c r="D20" i="1"/>
  <c r="C20" i="1" s="1"/>
  <c r="D32" i="1"/>
  <c r="C32" i="1" s="1"/>
  <c r="D23" i="1"/>
  <c r="C23" i="1" s="1"/>
  <c r="D33" i="1"/>
  <c r="C33" i="1" s="1"/>
  <c r="D22" i="1"/>
  <c r="C22" i="1" s="1"/>
  <c r="D34" i="1"/>
  <c r="C34" i="1" s="1"/>
  <c r="D26" i="1"/>
  <c r="C26" i="1" s="1"/>
  <c r="D21" i="1"/>
  <c r="C21" i="1" s="1"/>
  <c r="D24" i="1"/>
  <c r="C24" i="1" s="1"/>
  <c r="D30" i="1"/>
  <c r="C30" i="1" s="1"/>
  <c r="D27" i="1"/>
  <c r="C27" i="1" s="1"/>
  <c r="E17" i="1"/>
  <c r="E16" i="1" s="1"/>
  <c r="F17" i="1"/>
  <c r="F16" i="1" s="1"/>
  <c r="H16" i="1"/>
  <c r="H15" i="1" s="1"/>
  <c r="J16" i="1"/>
  <c r="J15" i="1" s="1"/>
  <c r="K16" i="1"/>
  <c r="K15" i="1" s="1"/>
  <c r="L16" i="1"/>
  <c r="L15" i="1" s="1"/>
  <c r="G16" i="1"/>
  <c r="G15" i="1" s="1"/>
  <c r="D16" i="1" l="1"/>
  <c r="I10" i="1"/>
  <c r="I7" i="1"/>
  <c r="I6" i="1"/>
  <c r="I9" i="1"/>
  <c r="I8" i="1"/>
</calcChain>
</file>

<file path=xl/sharedStrings.xml><?xml version="1.0" encoding="utf-8"?>
<sst xmlns="http://schemas.openxmlformats.org/spreadsheetml/2006/main" count="42" uniqueCount="36">
  <si>
    <t>Student Name</t>
  </si>
  <si>
    <t>%</t>
  </si>
  <si>
    <t>Points</t>
  </si>
  <si>
    <t>Test 1</t>
  </si>
  <si>
    <t>Test 2</t>
  </si>
  <si>
    <t>Test 3</t>
  </si>
  <si>
    <t>Test 4</t>
  </si>
  <si>
    <t>Test 5</t>
  </si>
  <si>
    <t>Test 6</t>
  </si>
  <si>
    <t>Max</t>
  </si>
  <si>
    <t>Grade</t>
  </si>
  <si>
    <t>Number of Students:</t>
  </si>
  <si>
    <t>A</t>
  </si>
  <si>
    <t>B</t>
  </si>
  <si>
    <t>C</t>
  </si>
  <si>
    <t>D</t>
  </si>
  <si>
    <t>F</t>
  </si>
  <si>
    <t>GRADE SHEET</t>
  </si>
  <si>
    <t>Class Average:</t>
  </si>
  <si>
    <t>Totals:</t>
  </si>
  <si>
    <t>DPS HIGH SCHOOL</t>
  </si>
  <si>
    <t>E</t>
  </si>
  <si>
    <t>G</t>
  </si>
  <si>
    <t>H</t>
  </si>
  <si>
    <t>I</t>
  </si>
  <si>
    <t>J</t>
  </si>
  <si>
    <t>K</t>
  </si>
  <si>
    <t>L</t>
  </si>
  <si>
    <t>M</t>
  </si>
  <si>
    <t>N</t>
  </si>
  <si>
    <t xml:space="preserve">O </t>
  </si>
  <si>
    <t xml:space="preserve">P </t>
  </si>
  <si>
    <t xml:space="preserve">Class: </t>
  </si>
  <si>
    <t xml:space="preserve">Subject: </t>
  </si>
  <si>
    <t xml:space="preserve">Teacher: </t>
  </si>
  <si>
    <t xml:space="preserve">Semester: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</si>
</sst>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Max. &quot;0"/>
  </numFmts>
  <fonts count="17" x14ac:knownFonts="1">
    <font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36"/>
      <color rgb="FF0E3338"/>
      <name val="Arial"/>
      <family val="2"/>
    </font>
    <font>
      <b/>
      <sz val="12"/>
      <color rgb="FF165A54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8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theme="0" tint="-4.9989318521683403E-2"/>
        <bgColor rgb="FFFAFA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AFAFA"/>
      </patternFill>
    </fill>
    <fill>
      <patternFill patternType="solid">
        <fgColor rgb="FF165A54"/>
        <bgColor rgb="FF2B617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AFAFA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rgb="FFFAFAFA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2FFF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E3338"/>
        <bgColor indexed="64"/>
      </patternFill>
    </fill>
  </fills>
  <borders count="4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" fillId="5" borderId="6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right" vertical="center" wrapText="1"/>
    </xf>
    <xf numFmtId="0" fontId="1" fillId="13" borderId="4" xfId="0" applyFont="1" applyFill="1" applyBorder="1" applyAlignment="1">
      <alignment horizontal="right" vertical="center" wrapText="1"/>
    </xf>
    <xf numFmtId="2" fontId="1" fillId="14" borderId="2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 vertical="center"/>
    </xf>
    <xf numFmtId="164" fontId="1" fillId="15" borderId="7" xfId="0" applyNumberFormat="1" applyFont="1" applyFill="1" applyBorder="1" applyAlignment="1">
      <alignment horizontal="center" vertical="center"/>
    </xf>
    <xf numFmtId="164" fontId="1" fillId="15" borderId="4" xfId="0" applyNumberFormat="1" applyFont="1" applyFill="1" applyBorder="1" applyAlignment="1">
      <alignment horizontal="center" vertical="center"/>
    </xf>
    <xf numFmtId="0" fontId="7" fillId="8" borderId="11" xfId="0" applyFont="1" applyFill="1" applyBorder="1"/>
    <xf numFmtId="0" fontId="7" fillId="8" borderId="0" xfId="0" applyFont="1" applyFill="1" applyBorder="1" applyAlignment="1">
      <alignment horizontal="center" vertical="center"/>
    </xf>
    <xf numFmtId="0" fontId="7" fillId="8" borderId="0" xfId="0" applyFont="1" applyFill="1" applyBorder="1"/>
    <xf numFmtId="0" fontId="7" fillId="8" borderId="12" xfId="0" applyFont="1" applyFill="1" applyBorder="1"/>
    <xf numFmtId="0" fontId="16" fillId="16" borderId="17" xfId="0" applyFont="1" applyFill="1" applyBorder="1" applyAlignment="1">
      <alignment horizontal="left" vertical="center" indent="1"/>
    </xf>
    <xf numFmtId="0" fontId="16" fillId="16" borderId="18" xfId="0" applyFont="1" applyFill="1" applyBorder="1" applyAlignment="1">
      <alignment horizontal="left" vertical="center" indent="1"/>
    </xf>
    <xf numFmtId="0" fontId="16" fillId="16" borderId="19" xfId="0" applyFont="1" applyFill="1" applyBorder="1" applyAlignment="1">
      <alignment horizontal="left" vertical="center" indent="1"/>
    </xf>
    <xf numFmtId="0" fontId="16" fillId="10" borderId="20" xfId="0" applyFont="1" applyFill="1" applyBorder="1" applyAlignment="1">
      <alignment horizontal="left" vertical="center" indent="1"/>
    </xf>
    <xf numFmtId="0" fontId="16" fillId="10" borderId="16" xfId="0" applyFont="1" applyFill="1" applyBorder="1" applyAlignment="1">
      <alignment horizontal="left" vertical="center" indent="1"/>
    </xf>
    <xf numFmtId="0" fontId="16" fillId="10" borderId="21" xfId="0" applyFont="1" applyFill="1" applyBorder="1" applyAlignment="1">
      <alignment horizontal="left" vertical="center" indent="1"/>
    </xf>
    <xf numFmtId="0" fontId="16" fillId="4" borderId="20" xfId="0" applyFont="1" applyFill="1" applyBorder="1" applyAlignment="1">
      <alignment horizontal="left" vertical="center" indent="1"/>
    </xf>
    <xf numFmtId="0" fontId="16" fillId="4" borderId="16" xfId="0" applyFont="1" applyFill="1" applyBorder="1" applyAlignment="1">
      <alignment horizontal="left" vertical="center" indent="1"/>
    </xf>
    <xf numFmtId="0" fontId="16" fillId="4" borderId="21" xfId="0" applyFont="1" applyFill="1" applyBorder="1" applyAlignment="1">
      <alignment horizontal="left" vertical="center" indent="1"/>
    </xf>
    <xf numFmtId="0" fontId="8" fillId="17" borderId="22" xfId="0" applyFont="1" applyFill="1" applyBorder="1" applyAlignment="1">
      <alignment horizontal="left" vertical="center" indent="1"/>
    </xf>
    <xf numFmtId="0" fontId="8" fillId="17" borderId="23" xfId="0" applyFont="1" applyFill="1" applyBorder="1" applyAlignment="1">
      <alignment horizontal="left" vertical="center" indent="1"/>
    </xf>
    <xf numFmtId="0" fontId="8" fillId="17" borderId="24" xfId="0" applyFont="1" applyFill="1" applyBorder="1" applyAlignment="1">
      <alignment horizontal="left" vertical="center" indent="1"/>
    </xf>
    <xf numFmtId="0" fontId="9" fillId="4" borderId="9" xfId="0" applyFont="1" applyFill="1" applyBorder="1" applyAlignment="1">
      <alignment vertical="center"/>
    </xf>
    <xf numFmtId="0" fontId="6" fillId="4" borderId="9" xfId="0" applyFont="1" applyFill="1" applyBorder="1"/>
    <xf numFmtId="0" fontId="6" fillId="4" borderId="10" xfId="0" applyFont="1" applyFill="1" applyBorder="1"/>
    <xf numFmtId="0" fontId="9" fillId="4" borderId="0" xfId="0" applyFont="1" applyFill="1" applyBorder="1" applyAlignment="1">
      <alignment vertical="center"/>
    </xf>
    <xf numFmtId="0" fontId="6" fillId="4" borderId="0" xfId="0" applyFont="1" applyFill="1" applyBorder="1"/>
    <xf numFmtId="0" fontId="6" fillId="4" borderId="12" xfId="0" applyFont="1" applyFill="1" applyBorder="1"/>
    <xf numFmtId="0" fontId="7" fillId="4" borderId="0" xfId="0" applyFont="1" applyFill="1" applyBorder="1"/>
    <xf numFmtId="0" fontId="8" fillId="4" borderId="0" xfId="0" applyFont="1" applyFill="1" applyBorder="1" applyAlignment="1">
      <alignment horizontal="center" vertical="center"/>
    </xf>
    <xf numFmtId="0" fontId="6" fillId="4" borderId="11" xfId="0" applyFont="1" applyFill="1" applyBorder="1"/>
    <xf numFmtId="0" fontId="6" fillId="4" borderId="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center" indent="1"/>
    </xf>
    <xf numFmtId="0" fontId="3" fillId="12" borderId="25" xfId="0" applyFont="1" applyFill="1" applyBorder="1" applyAlignment="1">
      <alignment horizontal="right" vertical="center" wrapText="1"/>
    </xf>
    <xf numFmtId="2" fontId="1" fillId="14" borderId="26" xfId="0" applyNumberFormat="1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right" vertical="center" wrapText="1"/>
    </xf>
    <xf numFmtId="164" fontId="1" fillId="15" borderId="28" xfId="0" applyNumberFormat="1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1" fillId="15" borderId="32" xfId="0" applyFont="1" applyFill="1" applyBorder="1" applyAlignment="1">
      <alignment horizontal="center"/>
    </xf>
    <xf numFmtId="0" fontId="1" fillId="15" borderId="30" xfId="0" applyFont="1" applyFill="1" applyBorder="1" applyAlignment="1">
      <alignment horizontal="center"/>
    </xf>
    <xf numFmtId="0" fontId="1" fillId="15" borderId="3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 wrapText="1"/>
    </xf>
    <xf numFmtId="10" fontId="1" fillId="2" borderId="16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right" vertical="center" wrapText="1"/>
    </xf>
    <xf numFmtId="0" fontId="15" fillId="8" borderId="37" xfId="0" applyFont="1" applyFill="1" applyBorder="1" applyAlignment="1">
      <alignment horizontal="right"/>
    </xf>
    <xf numFmtId="0" fontId="1" fillId="11" borderId="38" xfId="0" applyFont="1" applyFill="1" applyBorder="1" applyAlignment="1">
      <alignment horizontal="center" vertical="center"/>
    </xf>
    <xf numFmtId="10" fontId="1" fillId="14" borderId="39" xfId="0" applyNumberFormat="1" applyFont="1" applyFill="1" applyBorder="1" applyAlignment="1">
      <alignment horizontal="center" vertical="center"/>
    </xf>
    <xf numFmtId="10" fontId="1" fillId="14" borderId="40" xfId="0" applyNumberFormat="1" applyFont="1" applyFill="1" applyBorder="1" applyAlignment="1">
      <alignment horizontal="center" vertical="center"/>
    </xf>
    <xf numFmtId="10" fontId="1" fillId="14" borderId="41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wrapText="1"/>
    </xf>
    <xf numFmtId="0" fontId="3" fillId="4" borderId="23" xfId="0" applyFont="1" applyFill="1" applyBorder="1" applyAlignment="1">
      <alignment horizontal="center" vertical="center" wrapText="1"/>
    </xf>
    <xf numFmtId="10" fontId="1" fillId="2" borderId="23" xfId="0" applyNumberFormat="1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</cellXfs>
  <cellStyles count="3">
    <cellStyle name="Hyperlink 2" xfId="1"/>
    <cellStyle name="Normal" xfId="0" builtinId="0"/>
    <cellStyle name="Normal 2" xfId="2"/>
  </cellStyles>
  <dxfs count="5">
    <dxf>
      <fill>
        <patternFill patternType="solid">
          <fgColor rgb="FF9DFFAF"/>
          <bgColor rgb="FF9DFFAF"/>
        </patternFill>
      </fill>
    </dxf>
    <dxf>
      <fill>
        <patternFill patternType="solid">
          <fgColor rgb="FFC7FF9D"/>
          <bgColor rgb="FFC7FF9D"/>
        </patternFill>
      </fill>
    </dxf>
    <dxf>
      <fill>
        <patternFill patternType="solid">
          <fgColor rgb="FFFEFFA2"/>
          <bgColor rgb="FFFEFFA2"/>
        </patternFill>
      </fill>
    </dxf>
    <dxf>
      <fill>
        <patternFill patternType="solid">
          <fgColor rgb="FFFFCAA2"/>
          <bgColor rgb="FFFFCAA2"/>
        </patternFill>
      </fill>
    </dxf>
    <dxf>
      <fill>
        <patternFill patternType="solid">
          <fgColor rgb="FFFFACAC"/>
          <bgColor rgb="FFFFACAC"/>
        </patternFill>
      </fill>
    </dxf>
  </dxfs>
  <tableStyles count="0" defaultTableStyle="TableStyleMedium2" defaultPivotStyle="PivotStyleLight16"/>
  <colors>
    <mruColors>
      <color rgb="FF0E3338"/>
      <color rgb="FF91DA73"/>
      <color rgb="FF165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211016</xdr:colOff>
      <xdr:row>3</xdr:row>
      <xdr:rowOff>27783</xdr:rowOff>
    </xdr:from>
    <xdr:to>
      <xdr:col>7</xdr:col>
      <xdr:colOff>697523</xdr:colOff>
      <xdr:row>12</xdr:row>
      <xdr:rowOff>20794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D827C8F-E75B-67E8-36A7-5493DFDAA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878" y="467398"/>
          <a:ext cx="486507" cy="1349448"/>
        </a:xfrm>
        <a:prstGeom prst="rect">
          <a:avLst/>
        </a:prstGeom>
        <a:solidFill>
          <a:srgbClr val="00B050"/>
        </a:solidFill>
      </xdr:spPr>
    </xdr:pic>
    <xdr:clientData/>
  </xdr:twoCellAnchor>
  <xdr:twoCellAnchor editAs="oneCell">
    <xdr:from>
      <xdr:col>8</xdr:col>
      <xdr:colOff>85524</xdr:colOff>
      <xdr:row>4</xdr:row>
      <xdr:rowOff>3461</xdr:rowOff>
    </xdr:from>
    <xdr:to>
      <xdr:col>8</xdr:col>
      <xdr:colOff>544742</xdr:colOff>
      <xdr:row>12</xdr:row>
      <xdr:rowOff>53564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D3E31A8-D1AA-518E-8ACC-A6FCF4A0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0816" y="589615"/>
          <a:ext cx="459218" cy="1260000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9</xdr:col>
      <xdr:colOff>47953</xdr:colOff>
      <xdr:row>4</xdr:row>
      <xdr:rowOff>0</xdr:rowOff>
    </xdr:from>
    <xdr:to>
      <xdr:col>9</xdr:col>
      <xdr:colOff>472763</xdr:colOff>
      <xdr:row>12</xdr:row>
      <xdr:rowOff>50103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FD52479-999A-85C1-1AD0-6903C9628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8676" y="586154"/>
          <a:ext cx="424810" cy="1260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</xdr:pic>
    <xdr:clientData/>
  </xdr:twoCellAnchor>
  <xdr:twoCellAnchor editAs="oneCell">
    <xdr:from>
      <xdr:col>9</xdr:col>
      <xdr:colOff>913061</xdr:colOff>
      <xdr:row>4</xdr:row>
      <xdr:rowOff>11723</xdr:rowOff>
    </xdr:from>
    <xdr:to>
      <xdr:col>10</xdr:col>
      <xdr:colOff>463572</xdr:colOff>
      <xdr:row>12</xdr:row>
      <xdr:rowOff>61826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C25CF816-400F-CEF5-7DE3-FE8C3FB9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3784" y="597877"/>
          <a:ext cx="505942" cy="1260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</xdr:pic>
    <xdr:clientData/>
  </xdr:twoCellAnchor>
  <xdr:twoCellAnchor editAs="oneCell">
    <xdr:from>
      <xdr:col>10</xdr:col>
      <xdr:colOff>939668</xdr:colOff>
      <xdr:row>3</xdr:row>
      <xdr:rowOff>134817</xdr:rowOff>
    </xdr:from>
    <xdr:to>
      <xdr:col>11</xdr:col>
      <xdr:colOff>508901</xdr:colOff>
      <xdr:row>12</xdr:row>
      <xdr:rowOff>52091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1B74857-E707-B321-94DF-4FD5028A2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5822" y="574432"/>
          <a:ext cx="524664" cy="1273711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15" zoomScaleNormal="115" workbookViewId="0">
      <selection activeCell="N21" sqref="N21"/>
    </sheetView>
  </sheetViews>
  <sheetFormatPr defaultRowHeight="12.75" x14ac:dyDescent="0.25"/>
  <cols>
    <col min="1" max="1" width="4.796875" customWidth="1"/>
    <col min="2" max="2" width="30.19921875" style="1" customWidth="1"/>
    <col min="3" max="3" width="9.3984375" style="2" customWidth="1"/>
    <col min="4" max="4" width="19.3984375" style="1" customWidth="1"/>
    <col min="5" max="6" width="16" style="1" customWidth="1"/>
    <col min="7" max="12" width="20.796875" style="1" customWidth="1"/>
    <col min="13" max="13" width="4.796875" customWidth="1"/>
  </cols>
  <sheetData>
    <row r="1" spans="1:13" ht="13.5" thickBot="1" x14ac:dyDescent="0.3">
      <c r="A1" s="6"/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ht="11.45" customHeight="1" x14ac:dyDescent="0.25">
      <c r="A2" s="6"/>
      <c r="B2" s="13" t="s">
        <v>20</v>
      </c>
      <c r="C2" s="14"/>
      <c r="D2" s="14"/>
      <c r="E2" s="15"/>
      <c r="F2" s="52"/>
      <c r="G2" s="53"/>
      <c r="H2" s="53"/>
      <c r="I2" s="53"/>
      <c r="J2" s="53"/>
      <c r="K2" s="53"/>
      <c r="L2" s="54"/>
      <c r="M2" s="6"/>
    </row>
    <row r="3" spans="1:13" ht="11.45" customHeight="1" x14ac:dyDescent="0.25">
      <c r="A3" s="6"/>
      <c r="B3" s="16"/>
      <c r="C3" s="17"/>
      <c r="D3" s="17"/>
      <c r="E3" s="18"/>
      <c r="F3" s="55"/>
      <c r="G3" s="56"/>
      <c r="H3" s="56"/>
      <c r="I3" s="56"/>
      <c r="J3" s="56"/>
      <c r="K3" s="56"/>
      <c r="L3" s="57"/>
      <c r="M3" s="6"/>
    </row>
    <row r="4" spans="1:13" ht="11.45" customHeight="1" x14ac:dyDescent="0.25">
      <c r="A4" s="6"/>
      <c r="B4" s="16"/>
      <c r="C4" s="17"/>
      <c r="D4" s="17"/>
      <c r="E4" s="18"/>
      <c r="F4" s="55"/>
      <c r="G4" s="56"/>
      <c r="H4" s="56"/>
      <c r="I4" s="56"/>
      <c r="J4" s="56"/>
      <c r="K4" s="56"/>
      <c r="L4" s="57"/>
      <c r="M4" s="6"/>
    </row>
    <row r="5" spans="1:13" ht="11.45" customHeight="1" thickBot="1" x14ac:dyDescent="0.3">
      <c r="A5" s="6"/>
      <c r="B5" s="19"/>
      <c r="C5" s="20"/>
      <c r="D5" s="20"/>
      <c r="E5" s="21"/>
      <c r="F5" s="55"/>
      <c r="G5" s="56"/>
      <c r="H5" s="58"/>
      <c r="I5" s="58"/>
      <c r="J5" s="58"/>
      <c r="K5" s="56"/>
      <c r="L5" s="57"/>
      <c r="M5" s="6"/>
    </row>
    <row r="6" spans="1:13" x14ac:dyDescent="0.25">
      <c r="A6" s="6"/>
      <c r="B6" s="22" t="s">
        <v>17</v>
      </c>
      <c r="C6" s="23"/>
      <c r="D6" s="23"/>
      <c r="E6" s="24"/>
      <c r="F6" s="56"/>
      <c r="G6" s="56"/>
      <c r="H6" s="59" t="s">
        <v>12</v>
      </c>
      <c r="I6" s="59">
        <f>COUNTIF(C19:C34, "A")</f>
        <v>5</v>
      </c>
      <c r="J6" s="58"/>
      <c r="K6" s="56"/>
      <c r="L6" s="57"/>
      <c r="M6" s="6"/>
    </row>
    <row r="7" spans="1:13" ht="13.5" thickBot="1" x14ac:dyDescent="0.3">
      <c r="A7" s="6"/>
      <c r="B7" s="25"/>
      <c r="C7" s="26"/>
      <c r="D7" s="26"/>
      <c r="E7" s="27"/>
      <c r="F7" s="56"/>
      <c r="G7" s="56"/>
      <c r="H7" s="59" t="s">
        <v>13</v>
      </c>
      <c r="I7" s="59">
        <f>COUNTIF(C20:C35, "B")</f>
        <v>6</v>
      </c>
      <c r="J7" s="58"/>
      <c r="K7" s="56"/>
      <c r="L7" s="57"/>
      <c r="M7" s="6"/>
    </row>
    <row r="8" spans="1:13" ht="4.9000000000000004" customHeight="1" x14ac:dyDescent="0.25">
      <c r="A8" s="6"/>
      <c r="B8" s="60"/>
      <c r="C8" s="61"/>
      <c r="D8" s="56"/>
      <c r="E8" s="56"/>
      <c r="F8" s="56"/>
      <c r="G8" s="56"/>
      <c r="H8" s="59" t="s">
        <v>14</v>
      </c>
      <c r="I8" s="59">
        <f>COUNTIF(C21:C36, "C")</f>
        <v>3</v>
      </c>
      <c r="J8" s="58"/>
      <c r="K8" s="56"/>
      <c r="L8" s="57"/>
      <c r="M8" s="6"/>
    </row>
    <row r="9" spans="1:13" ht="18" customHeight="1" thickBot="1" x14ac:dyDescent="0.3">
      <c r="A9" s="6"/>
      <c r="B9" s="62" t="s">
        <v>20</v>
      </c>
      <c r="C9" s="63"/>
      <c r="D9" s="63"/>
      <c r="E9" s="63"/>
      <c r="F9" s="63"/>
      <c r="G9" s="56"/>
      <c r="H9" s="59" t="s">
        <v>15</v>
      </c>
      <c r="I9" s="59">
        <f>COUNTIF(C22:C37, "D")</f>
        <v>1</v>
      </c>
      <c r="J9" s="58"/>
      <c r="K9" s="56"/>
      <c r="L9" s="57"/>
      <c r="M9" s="6"/>
    </row>
    <row r="10" spans="1:13" x14ac:dyDescent="0.25">
      <c r="A10" s="6"/>
      <c r="B10" s="40" t="s">
        <v>32</v>
      </c>
      <c r="C10" s="41"/>
      <c r="D10" s="41"/>
      <c r="E10" s="41"/>
      <c r="F10" s="42"/>
      <c r="G10" s="56"/>
      <c r="H10" s="59" t="s">
        <v>16</v>
      </c>
      <c r="I10" s="59">
        <f>COUNTIF(C23:C38, "F")</f>
        <v>0</v>
      </c>
      <c r="J10" s="58"/>
      <c r="K10" s="56"/>
      <c r="L10" s="57"/>
      <c r="M10" s="6"/>
    </row>
    <row r="11" spans="1:13" x14ac:dyDescent="0.25">
      <c r="A11" s="6"/>
      <c r="B11" s="43" t="s">
        <v>33</v>
      </c>
      <c r="C11" s="44"/>
      <c r="D11" s="44"/>
      <c r="E11" s="44"/>
      <c r="F11" s="45"/>
      <c r="G11" s="56"/>
      <c r="H11" s="56"/>
      <c r="I11" s="56"/>
      <c r="J11" s="56"/>
      <c r="K11" s="56"/>
      <c r="L11" s="57"/>
      <c r="M11" s="6"/>
    </row>
    <row r="12" spans="1:13" x14ac:dyDescent="0.25">
      <c r="A12" s="6"/>
      <c r="B12" s="46" t="s">
        <v>34</v>
      </c>
      <c r="C12" s="47"/>
      <c r="D12" s="47"/>
      <c r="E12" s="47"/>
      <c r="F12" s="48"/>
      <c r="G12" s="56"/>
      <c r="H12" s="56"/>
      <c r="I12" s="56"/>
      <c r="J12" s="56"/>
      <c r="K12" s="56"/>
      <c r="L12" s="57"/>
      <c r="M12" s="6"/>
    </row>
    <row r="13" spans="1:13" ht="13.5" thickBot="1" x14ac:dyDescent="0.3">
      <c r="A13" s="6"/>
      <c r="B13" s="49" t="s">
        <v>35</v>
      </c>
      <c r="C13" s="50"/>
      <c r="D13" s="50"/>
      <c r="E13" s="50"/>
      <c r="F13" s="51"/>
      <c r="G13" s="56"/>
      <c r="H13" s="56"/>
      <c r="I13" s="56"/>
      <c r="J13" s="56"/>
      <c r="K13" s="56"/>
      <c r="L13" s="57"/>
      <c r="M13" s="6"/>
    </row>
    <row r="14" spans="1:13" ht="13.5" thickBot="1" x14ac:dyDescent="0.3">
      <c r="A14" s="6"/>
      <c r="B14" s="36"/>
      <c r="C14" s="37"/>
      <c r="D14" s="38"/>
      <c r="E14" s="39"/>
      <c r="F14" s="56"/>
      <c r="G14" s="56"/>
      <c r="H14" s="56"/>
      <c r="I14" s="56"/>
      <c r="J14" s="56"/>
      <c r="K14" s="56"/>
      <c r="L14" s="57"/>
      <c r="M14" s="6"/>
    </row>
    <row r="15" spans="1:13" ht="13.5" thickBot="1" x14ac:dyDescent="0.3">
      <c r="A15" s="3"/>
      <c r="B15" s="79"/>
      <c r="C15" s="80"/>
      <c r="D15" s="81" t="s">
        <v>11</v>
      </c>
      <c r="E15" s="82"/>
      <c r="F15" s="83">
        <f>COUNTIF(B19:B34,"&lt;&gt;")</f>
        <v>16</v>
      </c>
      <c r="G15" s="84">
        <f t="shared" ref="G15:L15" si="0">IFERROR(G16/G17,"")</f>
        <v>0.81428571428571428</v>
      </c>
      <c r="H15" s="85">
        <f t="shared" si="0"/>
        <v>0.80533333333333335</v>
      </c>
      <c r="I15" s="85">
        <f t="shared" si="0"/>
        <v>0.84714285714285709</v>
      </c>
      <c r="J15" s="85">
        <f t="shared" si="0"/>
        <v>0.85</v>
      </c>
      <c r="K15" s="85">
        <f t="shared" si="0"/>
        <v>0.82400000000000007</v>
      </c>
      <c r="L15" s="86">
        <f t="shared" si="0"/>
        <v>0.87291666666666667</v>
      </c>
      <c r="M15" s="3"/>
    </row>
    <row r="16" spans="1:13" x14ac:dyDescent="0.25">
      <c r="A16" s="3"/>
      <c r="B16" s="64" t="s">
        <v>18</v>
      </c>
      <c r="C16" s="30"/>
      <c r="D16" s="28">
        <f>IF(F17=0,"",E17/F17)</f>
        <v>0.83986486486486489</v>
      </c>
      <c r="E16" s="29">
        <f>IF(F15=0,"",E17/F15)</f>
        <v>233.0625</v>
      </c>
      <c r="F16" s="11">
        <f>IF(F15=0,"",F17/F15)</f>
        <v>277.5</v>
      </c>
      <c r="G16" s="32">
        <f>IFERROR(SUMIF($B19:$B34,"&lt;&gt;",G19:G34)/($F15-(COUNTIF(G19:G34,"e")+COUNTIFS(G19:G34,"",$B19:$B34,"&lt;&gt;"))),"")</f>
        <v>16.285714285714285</v>
      </c>
      <c r="H16" s="33">
        <f>IFERROR(SUMIF($B19:$B34,"&lt;&gt;",H19:H34)/($F15-(COUNTIF(H19:H34,"e")+COUNTIFS(H19:H34,"",$B19:$B34,"&lt;&gt;"))),"")</f>
        <v>40.266666666666666</v>
      </c>
      <c r="I16" s="33">
        <f>IFERROR(SUMIF($B19:$B34,"&lt;&gt;",I19:I34)/($F15-(COUNTIF(I19:I34,"e")+COUNTIFS(I19:I34,"",$B19:$B34,"&lt;&gt;"))),"")</f>
        <v>84.714285714285708</v>
      </c>
      <c r="J16" s="33">
        <f>IFERROR(SUMIF($B19:$B34,"&lt;&gt;",J19:J34)/($F15-(COUNTIF(J19:J34,"e")+COUNTIFS(J19:J34,"",$B19:$B34,"&lt;&gt;"))),"")</f>
        <v>17</v>
      </c>
      <c r="K16" s="33">
        <f>IFERROR(SUMIF($B19:$B34,"&lt;&gt;",K19:K34)/($F15-(COUNTIF(K19:K34,"e")+COUNTIFS(K19:K34,"",$B19:$B34,"&lt;&gt;"))),"")</f>
        <v>41.2</v>
      </c>
      <c r="L16" s="65">
        <f>IFERROR(SUMIF($B19:$B34,"&lt;&gt;",L19:L34)/($F15-(COUNTIF(L19:L34,"e")+COUNTIFS(L19:L34,"",$B19:$B34,"&lt;&gt;"))),"")</f>
        <v>52.375</v>
      </c>
      <c r="M16" s="3"/>
    </row>
    <row r="17" spans="1:13" ht="13.5" thickBot="1" x14ac:dyDescent="0.3">
      <c r="A17" s="3"/>
      <c r="B17" s="66" t="s">
        <v>19</v>
      </c>
      <c r="C17" s="31"/>
      <c r="D17" s="9" t="str">
        <f>SUM(G17:L17)&amp;" max. pts"</f>
        <v>300 max. pts</v>
      </c>
      <c r="E17" s="10">
        <f>SUM(E19:E34)</f>
        <v>3729</v>
      </c>
      <c r="F17" s="12">
        <f>SUM(F19:F34)</f>
        <v>4440</v>
      </c>
      <c r="G17" s="34">
        <v>20</v>
      </c>
      <c r="H17" s="35">
        <v>50</v>
      </c>
      <c r="I17" s="35">
        <v>100</v>
      </c>
      <c r="J17" s="35">
        <v>20</v>
      </c>
      <c r="K17" s="35">
        <v>50</v>
      </c>
      <c r="L17" s="67">
        <v>60</v>
      </c>
      <c r="M17" s="3"/>
    </row>
    <row r="18" spans="1:13" x14ac:dyDescent="0.25">
      <c r="B18" s="68" t="s">
        <v>0</v>
      </c>
      <c r="C18" s="69" t="s">
        <v>10</v>
      </c>
      <c r="D18" s="70" t="s">
        <v>1</v>
      </c>
      <c r="E18" s="70" t="s">
        <v>2</v>
      </c>
      <c r="F18" s="71" t="s">
        <v>9</v>
      </c>
      <c r="G18" s="72" t="s">
        <v>3</v>
      </c>
      <c r="H18" s="73" t="s">
        <v>4</v>
      </c>
      <c r="I18" s="73" t="s">
        <v>5</v>
      </c>
      <c r="J18" s="73" t="s">
        <v>6</v>
      </c>
      <c r="K18" s="73" t="s">
        <v>7</v>
      </c>
      <c r="L18" s="74" t="s">
        <v>8</v>
      </c>
      <c r="M18" s="3"/>
    </row>
    <row r="19" spans="1:13" x14ac:dyDescent="0.25">
      <c r="A19" s="3"/>
      <c r="B19" s="87" t="s">
        <v>12</v>
      </c>
      <c r="C19" s="75" t="str">
        <f>IF(B19="","",
   IF(D19&gt;=0.9,"A",
   IF(D19&gt;=0.8,"B",
   IF(D19&gt;=0.7,"C",
   IF(D19&gt;=0.6,"D","F")))))</f>
        <v>D</v>
      </c>
      <c r="D19" s="76">
        <f t="shared" ref="D19:D34" si="1">IF(OR(B19="",F19=0),"",E19/F19)</f>
        <v>0.67</v>
      </c>
      <c r="E19" s="77">
        <f t="shared" ref="E19:E34" si="2">IF(B19="",,SUM(G19:L19))</f>
        <v>201</v>
      </c>
      <c r="F19" s="77">
        <f t="shared" ref="F19:F34" si="3">IF(B19="",,SUMIFS(G$17:L$17,G19:L19,"&lt;&gt;E",G19:L19,"&lt;&gt;"))</f>
        <v>300</v>
      </c>
      <c r="G19" s="78">
        <v>10</v>
      </c>
      <c r="H19" s="78">
        <v>28</v>
      </c>
      <c r="I19" s="78">
        <v>72</v>
      </c>
      <c r="J19" s="78">
        <v>12</v>
      </c>
      <c r="K19" s="78">
        <v>35</v>
      </c>
      <c r="L19" s="88">
        <v>44</v>
      </c>
      <c r="M19" s="3"/>
    </row>
    <row r="20" spans="1:13" x14ac:dyDescent="0.25">
      <c r="A20" s="3"/>
      <c r="B20" s="87" t="s">
        <v>13</v>
      </c>
      <c r="C20" s="75" t="str">
        <f t="shared" ref="C20:C34" si="4">IF(B20="","",
   IF(D20&gt;=0.9,"A",
   IF(D20&gt;=0.8,"B",
   IF(D20&gt;=0.7,"C",
   IF(D20&gt;=0.6,"D","F")))))</f>
        <v>A</v>
      </c>
      <c r="D20" s="76">
        <f t="shared" si="1"/>
        <v>0.96333333333333337</v>
      </c>
      <c r="E20" s="77">
        <f t="shared" si="2"/>
        <v>289</v>
      </c>
      <c r="F20" s="77">
        <f t="shared" si="3"/>
        <v>300</v>
      </c>
      <c r="G20" s="78">
        <v>18</v>
      </c>
      <c r="H20" s="78">
        <v>50</v>
      </c>
      <c r="I20" s="78">
        <v>97</v>
      </c>
      <c r="J20" s="78">
        <v>19</v>
      </c>
      <c r="K20" s="78">
        <v>47</v>
      </c>
      <c r="L20" s="88">
        <v>58</v>
      </c>
      <c r="M20" s="3"/>
    </row>
    <row r="21" spans="1:13" x14ac:dyDescent="0.25">
      <c r="A21" s="3"/>
      <c r="B21" s="87" t="s">
        <v>14</v>
      </c>
      <c r="C21" s="75" t="str">
        <f t="shared" si="4"/>
        <v>C</v>
      </c>
      <c r="D21" s="76">
        <f t="shared" si="1"/>
        <v>0.7466666666666667</v>
      </c>
      <c r="E21" s="77">
        <f t="shared" si="2"/>
        <v>224</v>
      </c>
      <c r="F21" s="77">
        <f t="shared" si="3"/>
        <v>300</v>
      </c>
      <c r="G21" s="78">
        <v>14</v>
      </c>
      <c r="H21" s="78">
        <v>28</v>
      </c>
      <c r="I21" s="78">
        <v>75</v>
      </c>
      <c r="J21" s="78">
        <v>16</v>
      </c>
      <c r="K21" s="78">
        <v>44</v>
      </c>
      <c r="L21" s="88">
        <v>47</v>
      </c>
      <c r="M21" s="3"/>
    </row>
    <row r="22" spans="1:13" x14ac:dyDescent="0.25">
      <c r="A22" s="3"/>
      <c r="B22" s="87" t="s">
        <v>15</v>
      </c>
      <c r="C22" s="75" t="str">
        <f t="shared" si="4"/>
        <v>B</v>
      </c>
      <c r="D22" s="76">
        <f t="shared" si="1"/>
        <v>0.83199999999999996</v>
      </c>
      <c r="E22" s="77">
        <f t="shared" si="2"/>
        <v>208</v>
      </c>
      <c r="F22" s="77">
        <f t="shared" si="3"/>
        <v>250</v>
      </c>
      <c r="G22" s="78">
        <v>18</v>
      </c>
      <c r="H22" s="78"/>
      <c r="I22" s="78">
        <v>84</v>
      </c>
      <c r="J22" s="78">
        <v>14</v>
      </c>
      <c r="K22" s="78">
        <v>45</v>
      </c>
      <c r="L22" s="88">
        <v>47</v>
      </c>
      <c r="M22" s="3"/>
    </row>
    <row r="23" spans="1:13" x14ac:dyDescent="0.25">
      <c r="A23" s="3"/>
      <c r="B23" s="87" t="s">
        <v>21</v>
      </c>
      <c r="C23" s="75" t="str">
        <f t="shared" si="4"/>
        <v>A</v>
      </c>
      <c r="D23" s="76">
        <f>IF(OR(B23="",F23=0),"",E23/F23)</f>
        <v>0.95</v>
      </c>
      <c r="E23" s="77">
        <f t="shared" si="2"/>
        <v>266</v>
      </c>
      <c r="F23" s="77">
        <f t="shared" si="3"/>
        <v>280</v>
      </c>
      <c r="G23" s="78"/>
      <c r="H23" s="78">
        <v>46</v>
      </c>
      <c r="I23" s="78">
        <v>99</v>
      </c>
      <c r="J23" s="78">
        <v>19</v>
      </c>
      <c r="K23" s="78">
        <v>46</v>
      </c>
      <c r="L23" s="88">
        <v>56</v>
      </c>
      <c r="M23" s="3"/>
    </row>
    <row r="24" spans="1:13" x14ac:dyDescent="0.25">
      <c r="A24" s="3"/>
      <c r="B24" s="87" t="s">
        <v>16</v>
      </c>
      <c r="C24" s="75" t="str">
        <f t="shared" si="4"/>
        <v>B</v>
      </c>
      <c r="D24" s="76">
        <f t="shared" si="1"/>
        <v>0.86333333333333329</v>
      </c>
      <c r="E24" s="77">
        <f t="shared" si="2"/>
        <v>259</v>
      </c>
      <c r="F24" s="77">
        <f t="shared" si="3"/>
        <v>300</v>
      </c>
      <c r="G24" s="78">
        <v>15</v>
      </c>
      <c r="H24" s="78">
        <v>42</v>
      </c>
      <c r="I24" s="78">
        <v>97</v>
      </c>
      <c r="J24" s="78">
        <v>18</v>
      </c>
      <c r="K24" s="78">
        <v>40</v>
      </c>
      <c r="L24" s="88">
        <v>47</v>
      </c>
      <c r="M24" s="3"/>
    </row>
    <row r="25" spans="1:13" x14ac:dyDescent="0.25">
      <c r="A25" s="3"/>
      <c r="B25" s="87" t="s">
        <v>22</v>
      </c>
      <c r="C25" s="75" t="str">
        <f t="shared" si="4"/>
        <v>C</v>
      </c>
      <c r="D25" s="76">
        <f t="shared" si="1"/>
        <v>0.76071428571428568</v>
      </c>
      <c r="E25" s="77">
        <f t="shared" si="2"/>
        <v>213</v>
      </c>
      <c r="F25" s="77">
        <f t="shared" si="3"/>
        <v>280</v>
      </c>
      <c r="G25" s="78">
        <v>12</v>
      </c>
      <c r="H25" s="78">
        <v>47</v>
      </c>
      <c r="I25" s="78">
        <v>68</v>
      </c>
      <c r="J25" s="78"/>
      <c r="K25" s="78">
        <v>31</v>
      </c>
      <c r="L25" s="88">
        <v>55</v>
      </c>
      <c r="M25" s="3"/>
    </row>
    <row r="26" spans="1:13" x14ac:dyDescent="0.25">
      <c r="A26" s="3"/>
      <c r="B26" s="87" t="s">
        <v>23</v>
      </c>
      <c r="C26" s="75" t="str">
        <f t="shared" si="4"/>
        <v>B</v>
      </c>
      <c r="D26" s="76">
        <f t="shared" si="1"/>
        <v>0.80666666666666664</v>
      </c>
      <c r="E26" s="77">
        <f t="shared" si="2"/>
        <v>242</v>
      </c>
      <c r="F26" s="77">
        <f t="shared" si="3"/>
        <v>300</v>
      </c>
      <c r="G26" s="78">
        <v>14</v>
      </c>
      <c r="H26" s="78">
        <v>37</v>
      </c>
      <c r="I26" s="78">
        <v>71</v>
      </c>
      <c r="J26" s="78">
        <v>18</v>
      </c>
      <c r="K26" s="78">
        <v>50</v>
      </c>
      <c r="L26" s="88">
        <v>52</v>
      </c>
      <c r="M26" s="3"/>
    </row>
    <row r="27" spans="1:13" x14ac:dyDescent="0.25">
      <c r="A27" s="3"/>
      <c r="B27" s="87" t="s">
        <v>24</v>
      </c>
      <c r="C27" s="75" t="str">
        <f t="shared" si="4"/>
        <v>A</v>
      </c>
      <c r="D27" s="76">
        <f t="shared" si="1"/>
        <v>0.98</v>
      </c>
      <c r="E27" s="77">
        <f t="shared" si="2"/>
        <v>294</v>
      </c>
      <c r="F27" s="77">
        <f t="shared" si="3"/>
        <v>300</v>
      </c>
      <c r="G27" s="78">
        <v>20</v>
      </c>
      <c r="H27" s="78">
        <v>47</v>
      </c>
      <c r="I27" s="78">
        <v>98</v>
      </c>
      <c r="J27" s="78">
        <v>19</v>
      </c>
      <c r="K27" s="78">
        <v>50</v>
      </c>
      <c r="L27" s="88">
        <v>60</v>
      </c>
      <c r="M27" s="3"/>
    </row>
    <row r="28" spans="1:13" x14ac:dyDescent="0.25">
      <c r="A28" s="3"/>
      <c r="B28" s="87" t="s">
        <v>25</v>
      </c>
      <c r="C28" s="75" t="str">
        <f t="shared" si="4"/>
        <v>D</v>
      </c>
      <c r="D28" s="76">
        <f t="shared" si="1"/>
        <v>0.625</v>
      </c>
      <c r="E28" s="77">
        <f t="shared" si="2"/>
        <v>125</v>
      </c>
      <c r="F28" s="77">
        <f t="shared" si="3"/>
        <v>200</v>
      </c>
      <c r="G28" s="78">
        <v>12</v>
      </c>
      <c r="H28" s="78">
        <v>28</v>
      </c>
      <c r="I28" s="78"/>
      <c r="J28" s="78">
        <v>15</v>
      </c>
      <c r="K28" s="78">
        <v>31</v>
      </c>
      <c r="L28" s="88">
        <v>39</v>
      </c>
      <c r="M28" s="3"/>
    </row>
    <row r="29" spans="1:13" x14ac:dyDescent="0.25">
      <c r="A29" s="3"/>
      <c r="B29" s="87" t="s">
        <v>26</v>
      </c>
      <c r="C29" s="75" t="str">
        <f t="shared" si="4"/>
        <v>B</v>
      </c>
      <c r="D29" s="76">
        <f t="shared" si="1"/>
        <v>0.81666666666666665</v>
      </c>
      <c r="E29" s="77">
        <f t="shared" si="2"/>
        <v>245</v>
      </c>
      <c r="F29" s="77">
        <f t="shared" si="3"/>
        <v>300</v>
      </c>
      <c r="G29" s="78">
        <v>20</v>
      </c>
      <c r="H29" s="78">
        <v>50</v>
      </c>
      <c r="I29" s="78">
        <v>67</v>
      </c>
      <c r="J29" s="78">
        <v>20</v>
      </c>
      <c r="K29" s="78">
        <v>28</v>
      </c>
      <c r="L29" s="88">
        <v>60</v>
      </c>
      <c r="M29" s="3"/>
    </row>
    <row r="30" spans="1:13" x14ac:dyDescent="0.25">
      <c r="A30" s="3"/>
      <c r="B30" s="87" t="s">
        <v>27</v>
      </c>
      <c r="C30" s="75" t="str">
        <f t="shared" si="4"/>
        <v>C</v>
      </c>
      <c r="D30" s="76">
        <f t="shared" si="1"/>
        <v>0.76666666666666672</v>
      </c>
      <c r="E30" s="77">
        <f t="shared" si="2"/>
        <v>230</v>
      </c>
      <c r="F30" s="77">
        <f t="shared" si="3"/>
        <v>300</v>
      </c>
      <c r="G30" s="78">
        <v>18</v>
      </c>
      <c r="H30" s="78">
        <v>28</v>
      </c>
      <c r="I30" s="78">
        <v>82</v>
      </c>
      <c r="J30" s="78">
        <v>17</v>
      </c>
      <c r="K30" s="78">
        <v>27</v>
      </c>
      <c r="L30" s="88">
        <v>58</v>
      </c>
      <c r="M30" s="3"/>
    </row>
    <row r="31" spans="1:13" x14ac:dyDescent="0.25">
      <c r="A31" s="3"/>
      <c r="B31" s="87" t="s">
        <v>28</v>
      </c>
      <c r="C31" s="75" t="str">
        <f t="shared" si="4"/>
        <v>A</v>
      </c>
      <c r="D31" s="76">
        <f t="shared" si="1"/>
        <v>0.92</v>
      </c>
      <c r="E31" s="77">
        <f t="shared" si="2"/>
        <v>276</v>
      </c>
      <c r="F31" s="77">
        <f t="shared" si="3"/>
        <v>300</v>
      </c>
      <c r="G31" s="78">
        <v>20</v>
      </c>
      <c r="H31" s="78">
        <v>36</v>
      </c>
      <c r="I31" s="78">
        <v>100</v>
      </c>
      <c r="J31" s="78">
        <v>15</v>
      </c>
      <c r="K31" s="78">
        <v>46</v>
      </c>
      <c r="L31" s="88">
        <v>59</v>
      </c>
      <c r="M31" s="3"/>
    </row>
    <row r="32" spans="1:13" x14ac:dyDescent="0.25">
      <c r="A32" s="3"/>
      <c r="B32" s="87" t="s">
        <v>29</v>
      </c>
      <c r="C32" s="75" t="str">
        <f t="shared" si="4"/>
        <v>B</v>
      </c>
      <c r="D32" s="76">
        <f t="shared" si="1"/>
        <v>0.87857142857142856</v>
      </c>
      <c r="E32" s="77">
        <f t="shared" si="2"/>
        <v>246</v>
      </c>
      <c r="F32" s="77">
        <f t="shared" si="3"/>
        <v>280</v>
      </c>
      <c r="G32" s="78"/>
      <c r="H32" s="78">
        <v>48</v>
      </c>
      <c r="I32" s="78">
        <v>77</v>
      </c>
      <c r="J32" s="78">
        <v>16</v>
      </c>
      <c r="K32" s="78">
        <v>48</v>
      </c>
      <c r="L32" s="88">
        <v>57</v>
      </c>
      <c r="M32" s="3"/>
    </row>
    <row r="33" spans="1:13" x14ac:dyDescent="0.25">
      <c r="A33" s="3"/>
      <c r="B33" s="87" t="s">
        <v>30</v>
      </c>
      <c r="C33" s="75" t="str">
        <f t="shared" si="4"/>
        <v>A</v>
      </c>
      <c r="D33" s="76">
        <f t="shared" si="1"/>
        <v>0.93600000000000005</v>
      </c>
      <c r="E33" s="77">
        <f t="shared" si="2"/>
        <v>234</v>
      </c>
      <c r="F33" s="77">
        <f t="shared" si="3"/>
        <v>250</v>
      </c>
      <c r="G33" s="78">
        <v>20</v>
      </c>
      <c r="H33" s="78">
        <v>45</v>
      </c>
      <c r="I33" s="78">
        <v>99</v>
      </c>
      <c r="J33" s="78">
        <v>18</v>
      </c>
      <c r="K33" s="78"/>
      <c r="L33" s="88">
        <v>52</v>
      </c>
      <c r="M33" s="3"/>
    </row>
    <row r="34" spans="1:13" ht="13.5" thickBot="1" x14ac:dyDescent="0.3">
      <c r="A34" s="3"/>
      <c r="B34" s="89" t="s">
        <v>31</v>
      </c>
      <c r="C34" s="90" t="str">
        <f t="shared" si="4"/>
        <v>B</v>
      </c>
      <c r="D34" s="91">
        <f t="shared" si="1"/>
        <v>0.88500000000000001</v>
      </c>
      <c r="E34" s="92">
        <f t="shared" si="2"/>
        <v>177</v>
      </c>
      <c r="F34" s="92">
        <f t="shared" si="3"/>
        <v>200</v>
      </c>
      <c r="G34" s="93">
        <v>17</v>
      </c>
      <c r="H34" s="93">
        <v>44</v>
      </c>
      <c r="I34" s="93"/>
      <c r="J34" s="93">
        <v>19</v>
      </c>
      <c r="K34" s="93">
        <v>50</v>
      </c>
      <c r="L34" s="94">
        <v>47</v>
      </c>
      <c r="M34" s="3"/>
    </row>
    <row r="35" spans="1:13" x14ac:dyDescent="0.25">
      <c r="A35" s="3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3"/>
    </row>
  </sheetData>
  <mergeCells count="11">
    <mergeCell ref="B12:F12"/>
    <mergeCell ref="B2:E5"/>
    <mergeCell ref="B6:E7"/>
    <mergeCell ref="B9:F9"/>
    <mergeCell ref="B10:F10"/>
    <mergeCell ref="B11:F11"/>
    <mergeCell ref="B13:F13"/>
    <mergeCell ref="B15:C15"/>
    <mergeCell ref="D15:E15"/>
    <mergeCell ref="B16:C16"/>
    <mergeCell ref="B17:C17"/>
  </mergeCells>
  <conditionalFormatting sqref="G15:L15 D19:D34">
    <cfRule type="cellIs" dxfId="4" priority="1" operator="lessThan">
      <formula>0.6</formula>
    </cfRule>
    <cfRule type="cellIs" dxfId="3" priority="2" operator="between">
      <formula>0.6</formula>
      <formula>0.69999</formula>
    </cfRule>
    <cfRule type="cellIs" dxfId="2" priority="3" operator="between">
      <formula>0.7</formula>
      <formula>0.79999</formula>
    </cfRule>
    <cfRule type="cellIs" dxfId="1" priority="4" operator="between">
      <formula>0.8</formula>
      <formula>0.89999</formula>
    </cfRule>
    <cfRule type="cellIs" dxfId="0" priority="5" operator="between">
      <formula>0.9</formula>
      <formula>1</formula>
    </cfRule>
  </conditionalFormatting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cbs</cp:lastModifiedBy>
  <cp:lastPrinted>2026-02-12T14:05:00Z</cp:lastPrinted>
  <dcterms:created xsi:type="dcterms:W3CDTF">2026-02-12T08:12:07Z</dcterms:created>
  <dcterms:modified xsi:type="dcterms:W3CDTF">2026-04-30T03:57:04Z</dcterms:modified>
</cp:coreProperties>
</file>